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e\Google Drive\2014\"/>
    </mc:Choice>
  </mc:AlternateContent>
  <bookViews>
    <workbookView xWindow="0" yWindow="0" windowWidth="19368" windowHeight="10200" firstSheet="1" activeTab="2"/>
  </bookViews>
  <sheets>
    <sheet name="Level B 10 minutes minimum" sheetId="1" r:id="rId1"/>
    <sheet name="$5 co-payment cost" sheetId="2" r:id="rId2"/>
    <sheet name="No annual increase in Medicare" sheetId="3" r:id="rId3"/>
  </sheets>
  <calcPr calcId="152511"/>
</workbook>
</file>

<file path=xl/calcChain.xml><?xml version="1.0" encoding="utf-8"?>
<calcChain xmlns="http://schemas.openxmlformats.org/spreadsheetml/2006/main">
  <c r="F29" i="3" l="1"/>
  <c r="F30" i="3" s="1"/>
  <c r="F31" i="3" s="1"/>
  <c r="B34" i="3"/>
  <c r="C34" i="3" s="1"/>
  <c r="D28" i="3"/>
  <c r="B28" i="3"/>
  <c r="C14" i="3"/>
  <c r="D14" i="3"/>
  <c r="E14" i="3"/>
  <c r="B14" i="3"/>
  <c r="C13" i="3"/>
  <c r="D13" i="3"/>
  <c r="E13" i="3"/>
  <c r="B13" i="3"/>
  <c r="F11" i="3"/>
  <c r="F10" i="3"/>
  <c r="C35" i="3" l="1"/>
  <c r="C36" i="3" s="1"/>
  <c r="F13" i="3"/>
  <c r="F14" i="3"/>
  <c r="F19" i="3" s="1"/>
  <c r="F18" i="3" l="1"/>
  <c r="F21" i="3" s="1"/>
  <c r="F22" i="3" s="1"/>
  <c r="E35" i="3"/>
  <c r="G35" i="3" s="1"/>
  <c r="C41" i="3" s="1"/>
  <c r="E36" i="3"/>
  <c r="G36" i="3" s="1"/>
  <c r="D41" i="3" s="1"/>
  <c r="E34" i="3"/>
  <c r="G34" i="3" s="1"/>
  <c r="B41" i="3" s="1"/>
  <c r="B40" i="3"/>
  <c r="D40" i="3"/>
  <c r="C40" i="3"/>
  <c r="F20" i="3"/>
  <c r="F16" i="3"/>
  <c r="F15" i="3" s="1"/>
  <c r="B43" i="3" l="1"/>
  <c r="C43" i="3"/>
  <c r="D43" i="3"/>
  <c r="F23" i="3"/>
  <c r="C39" i="3"/>
  <c r="C42" i="3" s="1"/>
  <c r="B39" i="3"/>
  <c r="B42" i="3" s="1"/>
  <c r="B44" i="3" s="1"/>
  <c r="D39" i="3"/>
  <c r="D42" i="3" s="1"/>
  <c r="D44" i="3" l="1"/>
  <c r="C44" i="3"/>
</calcChain>
</file>

<file path=xl/sharedStrings.xml><?xml version="1.0" encoding="utf-8"?>
<sst xmlns="http://schemas.openxmlformats.org/spreadsheetml/2006/main" count="56" uniqueCount="56">
  <si>
    <t>Level A</t>
  </si>
  <si>
    <t>Level B</t>
  </si>
  <si>
    <t>Level C</t>
  </si>
  <si>
    <t>Medicare Rebate</t>
  </si>
  <si>
    <t>MBS Items</t>
  </si>
  <si>
    <t>Level D</t>
  </si>
  <si>
    <t>New breakdown</t>
  </si>
  <si>
    <t>Income loss</t>
  </si>
  <si>
    <t>Percentage loss</t>
  </si>
  <si>
    <t>Change for Level B consults to be at least 10 minutes</t>
  </si>
  <si>
    <t>Previous breakdown consults</t>
  </si>
  <si>
    <t>$5 drop Medicare rebate for those over 15 not on a Healthcare Card</t>
  </si>
  <si>
    <t>Children/HCC</t>
  </si>
  <si>
    <t>Adults not HCC</t>
  </si>
  <si>
    <t>Change in Medicare returns</t>
  </si>
  <si>
    <t>No increase Medicare rebate until July 2018</t>
  </si>
  <si>
    <t>2015/16</t>
  </si>
  <si>
    <t>2016/17</t>
  </si>
  <si>
    <t>2017/18</t>
  </si>
  <si>
    <t>Annual Loss</t>
  </si>
  <si>
    <t>Totals</t>
  </si>
  <si>
    <t>Income loss for 100 consultations</t>
  </si>
  <si>
    <t>Current patients eligible vs ineligible</t>
  </si>
  <si>
    <t>Inflation%</t>
  </si>
  <si>
    <t>Compounding loss</t>
  </si>
  <si>
    <t>Consultations per year</t>
  </si>
  <si>
    <t>Annual income loss</t>
  </si>
  <si>
    <t>New profit</t>
  </si>
  <si>
    <t>Cost of generating income</t>
  </si>
  <si>
    <t>Loss of income annually</t>
  </si>
  <si>
    <t>Consultations per year (reproduces figure entered above)</t>
  </si>
  <si>
    <t>Patients ineligible so $5 loss</t>
  </si>
  <si>
    <t>Total loss to GP income</t>
  </si>
  <si>
    <t>Timing consult loss</t>
  </si>
  <si>
    <t>$5 drop Medicare rebate</t>
  </si>
  <si>
    <t>Forecast profit new Medicare scheme - using % profit from above</t>
  </si>
  <si>
    <t>Make estimates and enter in green cells</t>
  </si>
  <si>
    <t>The other calculations will occur automatically</t>
  </si>
  <si>
    <t>Old profit from consultations</t>
  </si>
  <si>
    <t>What is missing is total income from other Medicare items as that is too large a variable to include</t>
  </si>
  <si>
    <t>Annual Mcare Rebate consultations</t>
  </si>
  <si>
    <t>To assess the impact on your income from consultations with Medicare changes</t>
  </si>
  <si>
    <t>No annual increase Medicare rebate</t>
  </si>
  <si>
    <t>An Excel plan by Dr Peter J Hopkins</t>
  </si>
  <si>
    <t>pj@kingstreet.com.au</t>
  </si>
  <si>
    <t>Do not slit your throat yet.</t>
  </si>
  <si>
    <t>This is the Medicare rebate</t>
  </si>
  <si>
    <t>You will need to privately bill to earn an income</t>
  </si>
  <si>
    <t>Dr Peter J Hopkins</t>
  </si>
  <si>
    <t>From above</t>
  </si>
  <si>
    <t>Forecast profit old Medicare scheme (income - costs)</t>
  </si>
  <si>
    <t>Return from Medicare annual consultations old rate</t>
  </si>
  <si>
    <t>Return from Medicare annual consultations new rate</t>
  </si>
  <si>
    <t>Medicare return for 100 old consultations</t>
  </si>
  <si>
    <t>Medicare return for 100 new consultations</t>
  </si>
  <si>
    <t>Remember the income from other Medicare items will have no CPI increase and possible $5 co-payment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</si>
</sst>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0.0%"/>
    <numFmt numFmtId="166" formatCode="&quot;$&quot;#,##0"/>
    <numFmt numFmtId="167" formatCode="0.000%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9" fontId="0" fillId="0" borderId="0" xfId="0" applyNumberFormat="1"/>
    <xf numFmtId="0" fontId="2" fillId="0" borderId="0" xfId="0" applyFont="1"/>
    <xf numFmtId="8" fontId="0" fillId="0" borderId="0" xfId="0" applyNumberFormat="1"/>
    <xf numFmtId="9" fontId="1" fillId="0" borderId="0" xfId="0" applyNumberFormat="1" applyFont="1"/>
    <xf numFmtId="165" fontId="0" fillId="0" borderId="0" xfId="0" applyNumberFormat="1"/>
    <xf numFmtId="6" fontId="0" fillId="0" borderId="0" xfId="0" applyNumberFormat="1"/>
    <xf numFmtId="166" fontId="0" fillId="0" borderId="0" xfId="0" applyNumberFormat="1"/>
    <xf numFmtId="167" fontId="0" fillId="0" borderId="0" xfId="0" applyNumberFormat="1"/>
    <xf numFmtId="8" fontId="1" fillId="0" borderId="0" xfId="0" applyNumberFormat="1" applyFont="1"/>
    <xf numFmtId="9" fontId="3" fillId="0" borderId="0" xfId="0" applyNumberFormat="1" applyFont="1"/>
    <xf numFmtId="0" fontId="3" fillId="0" borderId="0" xfId="0" applyNumberFormat="1" applyFont="1"/>
    <xf numFmtId="166" fontId="1" fillId="0" borderId="0" xfId="0" applyNumberFormat="1" applyFont="1"/>
    <xf numFmtId="0" fontId="4" fillId="0" borderId="0" xfId="0" applyNumberFormat="1" applyFont="1"/>
    <xf numFmtId="165" fontId="3" fillId="0" borderId="0" xfId="0" applyNumberFormat="1" applyFont="1"/>
    <xf numFmtId="166" fontId="5" fillId="0" borderId="0" xfId="0" applyNumberFormat="1" applyFont="1"/>
    <xf numFmtId="6" fontId="5" fillId="0" borderId="0" xfId="0" applyNumberFormat="1" applyFont="1"/>
    <xf numFmtId="0" fontId="6" fillId="0" borderId="0" xfId="0" applyFont="1"/>
    <xf numFmtId="0" fontId="7" fillId="0" borderId="0" xfId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j@kingstreet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C43" sqref="C43"/>
    </sheetView>
  </sheetViews>
  <sheetFormatPr defaultRowHeight="14.4" x14ac:dyDescent="0.3"/>
  <cols>
    <col min="1" max="1" width="59.88671875" style="3" customWidth="1"/>
    <col min="2" max="2" width="11.109375" bestFit="1" customWidth="1"/>
    <col min="6" max="6" width="10.5546875" bestFit="1" customWidth="1"/>
  </cols>
  <sheetData>
    <row r="1" spans="1:6" x14ac:dyDescent="0.3">
      <c r="A1" s="3" t="s">
        <v>43</v>
      </c>
      <c r="B1" s="19" t="s">
        <v>44</v>
      </c>
    </row>
    <row r="2" spans="1:6" x14ac:dyDescent="0.3">
      <c r="A2" s="3" t="s">
        <v>41</v>
      </c>
    </row>
    <row r="3" spans="1:6" x14ac:dyDescent="0.3">
      <c r="A3" s="3" t="s">
        <v>36</v>
      </c>
    </row>
    <row r="4" spans="1:6" x14ac:dyDescent="0.3">
      <c r="A4" s="3" t="s">
        <v>37</v>
      </c>
    </row>
    <row r="5" spans="1:6" x14ac:dyDescent="0.3">
      <c r="A5" s="3" t="s">
        <v>39</v>
      </c>
    </row>
    <row r="8" spans="1:6" s="3" customFormat="1" x14ac:dyDescent="0.3">
      <c r="A8" s="3" t="s">
        <v>9</v>
      </c>
    </row>
    <row r="9" spans="1:6" x14ac:dyDescent="0.3">
      <c r="A9" s="3" t="s">
        <v>4</v>
      </c>
      <c r="B9" t="s">
        <v>0</v>
      </c>
      <c r="C9" t="s">
        <v>1</v>
      </c>
      <c r="D9" t="s">
        <v>2</v>
      </c>
      <c r="E9" t="s">
        <v>5</v>
      </c>
      <c r="F9" t="s">
        <v>20</v>
      </c>
    </row>
    <row r="10" spans="1:6" x14ac:dyDescent="0.3">
      <c r="A10" s="18" t="s">
        <v>10</v>
      </c>
      <c r="B10" s="11">
        <v>0.01</v>
      </c>
      <c r="C10" s="11">
        <v>0.79</v>
      </c>
      <c r="D10" s="11">
        <v>0.15</v>
      </c>
      <c r="E10" s="11">
        <v>0.05</v>
      </c>
      <c r="F10" s="2">
        <f>SUM(B10:E10)</f>
        <v>1</v>
      </c>
    </row>
    <row r="11" spans="1:6" x14ac:dyDescent="0.3">
      <c r="A11" s="18" t="s">
        <v>6</v>
      </c>
      <c r="B11" s="11">
        <v>0.3</v>
      </c>
      <c r="C11" s="11">
        <v>0.5</v>
      </c>
      <c r="D11" s="11">
        <v>0.15</v>
      </c>
      <c r="E11" s="11">
        <v>0.05</v>
      </c>
      <c r="F11" s="2">
        <f>SUM(B11:E11)</f>
        <v>1</v>
      </c>
    </row>
    <row r="12" spans="1:6" x14ac:dyDescent="0.3">
      <c r="A12" s="3" t="s">
        <v>3</v>
      </c>
      <c r="B12" s="1">
        <v>16.95</v>
      </c>
      <c r="C12" s="1">
        <v>37.049999999999997</v>
      </c>
      <c r="D12" s="1">
        <v>71.7</v>
      </c>
      <c r="E12" s="1">
        <v>105.55</v>
      </c>
    </row>
    <row r="13" spans="1:6" x14ac:dyDescent="0.3">
      <c r="A13" s="3" t="s">
        <v>53</v>
      </c>
      <c r="B13" s="1">
        <f>B12*B10*100</f>
        <v>16.95</v>
      </c>
      <c r="C13" s="1">
        <f>C12*C10*100</f>
        <v>2926.9500000000003</v>
      </c>
      <c r="D13" s="1">
        <f>D12*D10*100</f>
        <v>1075.5</v>
      </c>
      <c r="E13" s="1">
        <f>E12*E10*100</f>
        <v>527.75</v>
      </c>
      <c r="F13" s="1">
        <f>SUM(B13:E13)</f>
        <v>4547.1499999999996</v>
      </c>
    </row>
    <row r="14" spans="1:6" x14ac:dyDescent="0.3">
      <c r="A14" s="3" t="s">
        <v>54</v>
      </c>
      <c r="B14" s="1">
        <f>B12*B11*100</f>
        <v>508.5</v>
      </c>
      <c r="C14" s="1">
        <f>C12*C11*100</f>
        <v>1852.4999999999998</v>
      </c>
      <c r="D14" s="1">
        <f>D12*D11*100</f>
        <v>1075.5</v>
      </c>
      <c r="E14" s="1">
        <f>E12*E11*100</f>
        <v>527.75</v>
      </c>
      <c r="F14" s="1">
        <f>SUM(B14:E14)</f>
        <v>3964.25</v>
      </c>
    </row>
    <row r="15" spans="1:6" x14ac:dyDescent="0.3">
      <c r="A15" s="3" t="s">
        <v>8</v>
      </c>
      <c r="F15" s="5">
        <f>F16/F13</f>
        <v>-0.12819018506097218</v>
      </c>
    </row>
    <row r="16" spans="1:6" x14ac:dyDescent="0.3">
      <c r="A16" s="3" t="s">
        <v>7</v>
      </c>
      <c r="F16" s="10">
        <f>F14-F13</f>
        <v>-582.89999999999964</v>
      </c>
    </row>
    <row r="17" spans="1:6" x14ac:dyDescent="0.3">
      <c r="A17" s="18" t="s">
        <v>25</v>
      </c>
      <c r="F17" s="12">
        <v>8000</v>
      </c>
    </row>
    <row r="18" spans="1:6" x14ac:dyDescent="0.3">
      <c r="A18" s="3" t="s">
        <v>51</v>
      </c>
      <c r="F18" s="16">
        <f>F17*F13/100</f>
        <v>363772</v>
      </c>
    </row>
    <row r="19" spans="1:6" x14ac:dyDescent="0.3">
      <c r="A19" s="3" t="s">
        <v>52</v>
      </c>
      <c r="F19" s="16">
        <f>F17*F14/100</f>
        <v>317140</v>
      </c>
    </row>
    <row r="20" spans="1:6" x14ac:dyDescent="0.3">
      <c r="A20" s="3" t="s">
        <v>26</v>
      </c>
      <c r="F20" s="13">
        <f>F19-F18</f>
        <v>-46632</v>
      </c>
    </row>
    <row r="21" spans="1:6" x14ac:dyDescent="0.3">
      <c r="A21" s="18" t="s">
        <v>28</v>
      </c>
      <c r="E21" s="11">
        <v>0.45</v>
      </c>
      <c r="F21" s="17">
        <f>E21*F18</f>
        <v>163697.4</v>
      </c>
    </row>
    <row r="22" spans="1:6" x14ac:dyDescent="0.3">
      <c r="A22" s="3" t="s">
        <v>38</v>
      </c>
      <c r="B22" s="8"/>
      <c r="F22" s="17">
        <f>F18-F21</f>
        <v>200074.6</v>
      </c>
    </row>
    <row r="23" spans="1:6" x14ac:dyDescent="0.3">
      <c r="A23" s="3" t="s">
        <v>27</v>
      </c>
      <c r="B23" s="8"/>
      <c r="F23" s="17">
        <f>F19-F22</f>
        <v>117065.4</v>
      </c>
    </row>
    <row r="25" spans="1:6" x14ac:dyDescent="0.3">
      <c r="A25" s="3" t="s">
        <v>11</v>
      </c>
      <c r="B25" t="s">
        <v>12</v>
      </c>
      <c r="D25" t="s">
        <v>13</v>
      </c>
    </row>
    <row r="26" spans="1:6" x14ac:dyDescent="0.3">
      <c r="A26" s="18" t="s">
        <v>22</v>
      </c>
      <c r="B26" s="11">
        <v>0.5</v>
      </c>
      <c r="C26" s="2"/>
      <c r="D26" s="11">
        <v>0.5</v>
      </c>
    </row>
    <row r="27" spans="1:6" x14ac:dyDescent="0.3">
      <c r="A27" s="3" t="s">
        <v>14</v>
      </c>
      <c r="B27" s="4">
        <v>0</v>
      </c>
      <c r="C27" s="4"/>
      <c r="D27" s="4">
        <v>-5</v>
      </c>
    </row>
    <row r="28" spans="1:6" x14ac:dyDescent="0.3">
      <c r="A28" s="3" t="s">
        <v>21</v>
      </c>
      <c r="B28" s="4">
        <f>B27*100</f>
        <v>0</v>
      </c>
      <c r="C28" s="4"/>
      <c r="D28" s="4">
        <f t="shared" ref="D28" si="0">D27*100</f>
        <v>-500</v>
      </c>
    </row>
    <row r="29" spans="1:6" x14ac:dyDescent="0.3">
      <c r="A29" s="3" t="s">
        <v>30</v>
      </c>
      <c r="C29" s="8"/>
      <c r="D29" s="7"/>
      <c r="E29" t="s">
        <v>49</v>
      </c>
      <c r="F29" s="14">
        <f>F17</f>
        <v>8000</v>
      </c>
    </row>
    <row r="30" spans="1:6" x14ac:dyDescent="0.3">
      <c r="A30" s="3" t="s">
        <v>31</v>
      </c>
      <c r="F30">
        <f>F29*D26</f>
        <v>4000</v>
      </c>
    </row>
    <row r="31" spans="1:6" x14ac:dyDescent="0.3">
      <c r="A31" s="3" t="s">
        <v>29</v>
      </c>
      <c r="C31" s="8"/>
      <c r="D31" s="7"/>
      <c r="F31" s="7">
        <f>-F30*5</f>
        <v>-20000</v>
      </c>
    </row>
    <row r="33" spans="1:7" x14ac:dyDescent="0.3">
      <c r="A33" s="3" t="s">
        <v>15</v>
      </c>
      <c r="B33" t="s">
        <v>23</v>
      </c>
      <c r="C33" t="s">
        <v>24</v>
      </c>
      <c r="E33" t="s">
        <v>40</v>
      </c>
      <c r="G33" t="s">
        <v>19</v>
      </c>
    </row>
    <row r="34" spans="1:7" x14ac:dyDescent="0.3">
      <c r="A34" s="3" t="s">
        <v>16</v>
      </c>
      <c r="B34" s="15">
        <f>1-0.98</f>
        <v>2.0000000000000018E-2</v>
      </c>
      <c r="C34" s="6">
        <f>B34</f>
        <v>2.0000000000000018E-2</v>
      </c>
      <c r="E34" s="17">
        <f>$F$17*$F$13/100</f>
        <v>363772</v>
      </c>
      <c r="F34" s="7"/>
      <c r="G34" s="7">
        <f>-C34*E34</f>
        <v>-7275.4400000000069</v>
      </c>
    </row>
    <row r="35" spans="1:7" x14ac:dyDescent="0.3">
      <c r="A35" s="3" t="s">
        <v>17</v>
      </c>
      <c r="B35" s="15">
        <v>0.02</v>
      </c>
      <c r="C35" s="9">
        <f>C34+B35*(1+B34)</f>
        <v>4.0400000000000019E-2</v>
      </c>
      <c r="D35" s="7"/>
      <c r="E35" s="17">
        <f t="shared" ref="E35:E36" si="1">$F$17*$F$13/100</f>
        <v>363772</v>
      </c>
      <c r="F35" s="7"/>
      <c r="G35" s="7">
        <f t="shared" ref="G35:G36" si="2">-C35*E35</f>
        <v>-14696.388800000008</v>
      </c>
    </row>
    <row r="36" spans="1:7" x14ac:dyDescent="0.3">
      <c r="A36" s="3" t="s">
        <v>18</v>
      </c>
      <c r="B36" s="15">
        <v>0.02</v>
      </c>
      <c r="C36" s="9">
        <f>C35+B36*(1+B35)</f>
        <v>6.0800000000000021E-2</v>
      </c>
      <c r="D36" s="7"/>
      <c r="E36" s="17">
        <f t="shared" si="1"/>
        <v>363772</v>
      </c>
      <c r="F36" s="7"/>
      <c r="G36" s="7">
        <f t="shared" si="2"/>
        <v>-22117.337600000006</v>
      </c>
    </row>
    <row r="38" spans="1:7" x14ac:dyDescent="0.3">
      <c r="B38">
        <v>2015</v>
      </c>
      <c r="C38">
        <v>2016</v>
      </c>
      <c r="D38">
        <v>2017</v>
      </c>
    </row>
    <row r="39" spans="1:7" x14ac:dyDescent="0.3">
      <c r="A39" s="3" t="s">
        <v>33</v>
      </c>
      <c r="B39" s="7">
        <f>$F$20</f>
        <v>-46632</v>
      </c>
      <c r="C39" s="7">
        <f t="shared" ref="C39:D39" si="3">$F$20</f>
        <v>-46632</v>
      </c>
      <c r="D39" s="7">
        <f t="shared" si="3"/>
        <v>-46632</v>
      </c>
    </row>
    <row r="40" spans="1:7" x14ac:dyDescent="0.3">
      <c r="A40" s="3" t="s">
        <v>34</v>
      </c>
      <c r="B40" s="7">
        <f>$F$31</f>
        <v>-20000</v>
      </c>
      <c r="C40" s="7">
        <f t="shared" ref="C40:D40" si="4">$F$31</f>
        <v>-20000</v>
      </c>
      <c r="D40" s="7">
        <f t="shared" si="4"/>
        <v>-20000</v>
      </c>
    </row>
    <row r="41" spans="1:7" x14ac:dyDescent="0.3">
      <c r="A41" s="3" t="s">
        <v>42</v>
      </c>
      <c r="B41" s="7">
        <f>G34</f>
        <v>-7275.4400000000069</v>
      </c>
      <c r="C41" s="7">
        <f>G35</f>
        <v>-14696.388800000008</v>
      </c>
      <c r="D41" s="7">
        <f>G36</f>
        <v>-22117.337600000006</v>
      </c>
    </row>
    <row r="42" spans="1:7" x14ac:dyDescent="0.3">
      <c r="A42" s="3" t="s">
        <v>32</v>
      </c>
      <c r="B42" s="7">
        <f>SUM(B38:B41)</f>
        <v>-71892.44</v>
      </c>
      <c r="C42" s="7">
        <f t="shared" ref="C42:D42" si="5">SUM(C38:C41)</f>
        <v>-79312.388800000015</v>
      </c>
      <c r="D42" s="7">
        <f t="shared" si="5"/>
        <v>-86732.337599999999</v>
      </c>
    </row>
    <row r="43" spans="1:7" x14ac:dyDescent="0.3">
      <c r="A43" s="3" t="s">
        <v>50</v>
      </c>
      <c r="B43" s="7">
        <f>$F$22*(1-$E$21)</f>
        <v>110041.03000000001</v>
      </c>
      <c r="C43" s="7">
        <f t="shared" ref="C43:D43" si="6">$F$22*(1-$E$21)</f>
        <v>110041.03000000001</v>
      </c>
      <c r="D43" s="7">
        <f t="shared" si="6"/>
        <v>110041.03000000001</v>
      </c>
    </row>
    <row r="44" spans="1:7" x14ac:dyDescent="0.3">
      <c r="A44" s="3" t="s">
        <v>35</v>
      </c>
      <c r="B44" s="7">
        <f>B43+B42</f>
        <v>38148.590000000011</v>
      </c>
      <c r="C44" s="7">
        <f>C43+C42</f>
        <v>30728.641199999998</v>
      </c>
      <c r="D44" s="7">
        <f>D43+D42</f>
        <v>23308.692400000014</v>
      </c>
      <c r="F44" s="20" t="s">
        <v>45</v>
      </c>
    </row>
    <row r="45" spans="1:7" x14ac:dyDescent="0.3">
      <c r="A45" s="3" t="s">
        <v>55</v>
      </c>
      <c r="F45" s="20" t="s">
        <v>46</v>
      </c>
    </row>
    <row r="46" spans="1:7" x14ac:dyDescent="0.3">
      <c r="F46" s="20" t="s">
        <v>47</v>
      </c>
    </row>
    <row r="47" spans="1:7" x14ac:dyDescent="0.3">
      <c r="F47" s="20" t="s">
        <v>48</v>
      </c>
    </row>
  </sheetData>
  <hyperlinks>
    <hyperlink ref="B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Level B 10 minutes minimum</vt:lpstr>
      <vt:lpstr>$5 co-payment cost</vt:lpstr>
      <vt:lpstr>No annual increase in Medicare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Lee Fong</cp:lastModifiedBy>
  <dcterms:created xsi:type="dcterms:W3CDTF">2015-01-10T04:11:07Z</dcterms:created>
  <dcterms:modified xsi:type="dcterms:W3CDTF">2015-01-14T06:57:57Z</dcterms:modified>
</cp:coreProperties>
</file>